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9320" windowHeight="9465"/>
  </bookViews>
  <sheets>
    <sheet name="กรอกข้อมูล" sheetId="2" r:id="rId1"/>
    <sheet name="รายงานผล" sheetId="3" r:id="rId2"/>
  </sheets>
  <definedNames>
    <definedName name="_xlnm.Print_Titles" localSheetId="0">กรอกข้อมูล!$7:$7</definedName>
  </definedNames>
  <calcPr calcId="145621"/>
</workbook>
</file>

<file path=xl/calcChain.xml><?xml version="1.0" encoding="utf-8"?>
<calcChain xmlns="http://schemas.openxmlformats.org/spreadsheetml/2006/main">
  <c r="D49" i="2" l="1"/>
  <c r="D28" i="2"/>
  <c r="D27" i="2"/>
  <c r="D26" i="2"/>
  <c r="D24" i="2"/>
  <c r="D16" i="2"/>
  <c r="D12" i="2"/>
  <c r="D13" i="2"/>
  <c r="D14" i="2"/>
  <c r="D15" i="2"/>
  <c r="D17" i="2"/>
  <c r="D18" i="2"/>
  <c r="D19" i="2"/>
  <c r="D20" i="2"/>
  <c r="D21" i="2"/>
  <c r="D22" i="2"/>
  <c r="D11" i="2"/>
  <c r="D29" i="2" l="1"/>
  <c r="D50" i="2"/>
  <c r="D45" i="2"/>
  <c r="D43" i="2" l="1"/>
  <c r="D42" i="2" s="1"/>
  <c r="D41" i="2"/>
  <c r="D40" i="2" s="1"/>
  <c r="D39" i="2"/>
  <c r="D38" i="2" s="1"/>
  <c r="D37" i="2"/>
  <c r="D36" i="2" s="1"/>
  <c r="D35" i="2" l="1"/>
  <c r="D33" i="2" s="1"/>
  <c r="B4" i="3" l="1"/>
  <c r="B3" i="3"/>
  <c r="B1" i="3" l="1"/>
  <c r="B40" i="3"/>
  <c r="B37" i="3"/>
  <c r="B36" i="3"/>
  <c r="B35" i="3"/>
  <c r="E9" i="3" s="1"/>
  <c r="B33" i="3"/>
  <c r="B31" i="3"/>
  <c r="B29" i="3"/>
  <c r="B28" i="3"/>
  <c r="B27" i="3"/>
  <c r="B5" i="3"/>
  <c r="B39" i="3" l="1"/>
  <c r="D10" i="2"/>
  <c r="H10" i="3" l="1"/>
  <c r="I10" i="3" s="1"/>
  <c r="C39" i="3"/>
  <c r="F10" i="3"/>
  <c r="B38" i="3" l="1"/>
  <c r="F9" i="3" l="1"/>
  <c r="F11" i="3"/>
  <c r="F12" i="3" s="1"/>
  <c r="B34" i="3"/>
  <c r="H9" i="3" l="1"/>
  <c r="I9" i="3" s="1"/>
  <c r="C34" i="3"/>
  <c r="D25" i="2"/>
  <c r="D23" i="2" s="1"/>
  <c r="B22" i="3"/>
  <c r="B21" i="3"/>
  <c r="B20" i="3"/>
  <c r="B19" i="3"/>
  <c r="B18" i="3"/>
  <c r="B17" i="3"/>
  <c r="B16" i="3"/>
  <c r="B15" i="3"/>
  <c r="B14" i="3"/>
  <c r="B13" i="3"/>
  <c r="B12" i="3"/>
  <c r="B11" i="3"/>
  <c r="B25" i="3" l="1"/>
  <c r="B24" i="3"/>
  <c r="B26" i="3"/>
  <c r="C26" i="3" s="1"/>
  <c r="C10" i="2"/>
  <c r="B32" i="3" l="1"/>
  <c r="E11" i="3" s="1"/>
  <c r="E12" i="3" s="1"/>
  <c r="H7" i="3"/>
  <c r="I7" i="3" s="1"/>
  <c r="E7" i="3"/>
  <c r="B23" i="3"/>
  <c r="C23" i="3" s="1"/>
  <c r="D9" i="2"/>
  <c r="D8" i="2" s="1"/>
  <c r="B8" i="3" l="1"/>
  <c r="C8" i="3" s="1"/>
  <c r="G6" i="3"/>
  <c r="G11" i="3"/>
  <c r="G12" i="3" s="1"/>
  <c r="H6" i="3"/>
  <c r="I6" i="3" s="1"/>
  <c r="B9" i="3"/>
  <c r="E5" i="3" l="1"/>
  <c r="I5" i="3" s="1"/>
  <c r="C9" i="3"/>
  <c r="B30" i="3"/>
  <c r="H11" i="3"/>
  <c r="H12" i="3" l="1"/>
  <c r="I11" i="3"/>
  <c r="E8" i="3"/>
  <c r="C30" i="3"/>
  <c r="H8" i="3"/>
  <c r="I8" i="3" s="1"/>
</calcChain>
</file>

<file path=xl/sharedStrings.xml><?xml version="1.0" encoding="utf-8"?>
<sst xmlns="http://schemas.openxmlformats.org/spreadsheetml/2006/main" count="162" uniqueCount="112">
  <si>
    <t>องค์ประกอบ / ตัวบ่งชี้</t>
  </si>
  <si>
    <t>1 การกำกับมาตรฐาน</t>
  </si>
  <si>
    <t>1.1 การบริหารจัดการหลักสูตรตามเกณฑ์มาตรฐานหลักสูตรที่กำหนด โดย สกอ.</t>
  </si>
  <si>
    <t>โปรดเลือกระดับหลักสูตรที่ประเมิน</t>
  </si>
  <si>
    <t>หลักสูตรปริญญาตรี</t>
  </si>
  <si>
    <t>หลักสูตรปริญญาโท</t>
  </si>
  <si>
    <t>หลักสูตรปริญญาเอก</t>
  </si>
  <si>
    <t>ผลการประเมิน</t>
  </si>
  <si>
    <t>1) จำนวนอาจารย์ประจำหลักสูตร</t>
  </si>
  <si>
    <t>2) คุณสมบัติของอาจารย์ประจำหลักสูตร</t>
  </si>
  <si>
    <t>3) คุณสมบัติของอาจารย์ผู้รับผิดชอบหลักสูตร</t>
  </si>
  <si>
    <t>4) คุณสมบัติของอาจารย์ผู้สอน</t>
  </si>
  <si>
    <t>5) คุณสมบัติของอาจารย์ที่ปรึกษาวิทยานิพนธ์หลัก และอาจารย์ที่ปรึกษาการค้นคว้าอิสระ</t>
  </si>
  <si>
    <t>6) คุณสมบัติของอาจารย์ที่ปรึกษาวิทยานิพนธ์ร่วม (ถ้ามี)</t>
  </si>
  <si>
    <t>7) คุณสมบัติของอาจารย์ผู้สอบวิทยานิพนธ์</t>
  </si>
  <si>
    <t>8) การตีพิมพ์เผยแพร่ผลงานของผู้สำเร็จการศึกษา</t>
  </si>
  <si>
    <t>9) ภาระงานอาจารย์ที่ปรึกษาวิทยานิพนธ์ และการค้นคว้าอิสระในระดับบัณฑิตศึกษา</t>
  </si>
  <si>
    <t>10) อาจารย์ที่ปรึกษาวิทยานิพนธ์และการค้นคว้าอิสระในระดับบัณฑิตศึกษามีผลงานวิจัยอย่างต่อเนื่องและสม่ำเสมอ</t>
  </si>
  <si>
    <t>11) การปรับปรุงหลักสูตรตามรอบระยะเวลาที่กำหนด</t>
  </si>
  <si>
    <t>12) การดำเนินงานให้เป็นไปตามตัวบ่งชี้ผลการดำเนินงานเพื่อการประกันคุณภาพหลักสูตรและการเรียนการสอนตามกรอบมาตรฐานคุณวุฒิระดับอุดมศึกษาแห่งชาติ</t>
  </si>
  <si>
    <t>โปรดระบุชื่อหลักสูตรที่ประเมิน</t>
  </si>
  <si>
    <t>2 บัณฑิต</t>
  </si>
  <si>
    <t>2.1 คุณภาพบัณฑิตตามกรอบมาตรฐานคุณวุฒิระดับอุดมศึกษาแห่งชาติ</t>
  </si>
  <si>
    <t>2.2 การได้งานทำหรือผลงานวิจัยของผู้สำเร็จการศึกษา</t>
  </si>
  <si>
    <r>
      <rPr>
        <sz val="10"/>
        <color rgb="FF0000CC"/>
        <rFont val="Tahoma"/>
        <family val="2"/>
        <scheme val="minor"/>
      </rPr>
      <t>หลักสูตรปริญญาโท</t>
    </r>
    <r>
      <rPr>
        <sz val="10"/>
        <color theme="1"/>
        <rFont val="Tahoma"/>
        <family val="2"/>
        <scheme val="minor"/>
      </rPr>
      <t xml:space="preserve"> : ผลงานของนักศึกษาและผู้สำเร็จการศึกษาในระดับปริญญาโทที่ได้รับการตีพิมพ์หรือเผยแพร่</t>
    </r>
  </si>
  <si>
    <r>
      <rPr>
        <sz val="10"/>
        <color rgb="FF0000CC"/>
        <rFont val="Tahoma"/>
        <family val="2"/>
        <scheme val="minor"/>
      </rPr>
      <t xml:space="preserve">หลักสูตรปริญญาเอก </t>
    </r>
    <r>
      <rPr>
        <sz val="10"/>
        <color theme="1"/>
        <rFont val="Tahoma"/>
        <family val="2"/>
        <scheme val="minor"/>
      </rPr>
      <t>: ผลงานของนักศึกษาและผู้สำเร็จการศึกษาในระดับปริญญาเอกที่ได้รับการตีพิมพ์หรือเผยแพร่</t>
    </r>
  </si>
  <si>
    <t>ผลการดำเนินงาน</t>
  </si>
  <si>
    <r>
      <rPr>
        <sz val="10"/>
        <color rgb="FF0000CC"/>
        <rFont val="Tahoma"/>
        <family val="2"/>
        <scheme val="minor"/>
      </rPr>
      <t>หลักสูตรปริญญาตรี</t>
    </r>
    <r>
      <rPr>
        <sz val="10"/>
        <color theme="1"/>
        <rFont val="Tahoma"/>
        <family val="2"/>
        <scheme val="minor"/>
      </rPr>
      <t xml:space="preserve"> : ร้อยละของบัณฑิตปริญญาตรีที่ได้งานทำหรือประกอบอาชีพอิสระภายใน 1 ปี</t>
    </r>
  </si>
  <si>
    <t>3 นักศึกษา</t>
  </si>
  <si>
    <t>3.1 การรับนักศึกษา</t>
  </si>
  <si>
    <t>3.2 การส่งเสริมและพัฒนานักศึกษา</t>
  </si>
  <si>
    <t>3.3 ผลที่เกิดกับนักศึกษา</t>
  </si>
  <si>
    <t>4 อาจารย์</t>
  </si>
  <si>
    <t>4.1 การบริหารและพัฒนาอาจารย์</t>
  </si>
  <si>
    <t>4.2 คุณภาพอาจารย์</t>
  </si>
  <si>
    <t>4.3 ผลที่เกิดกับอาจารย์</t>
  </si>
  <si>
    <r>
      <rPr>
        <sz val="10"/>
        <color rgb="FF0000CC"/>
        <rFont val="Tahoma"/>
        <family val="2"/>
        <scheme val="minor"/>
      </rPr>
      <t>หลักสูตรปริญญาตรี โท และเอก</t>
    </r>
    <r>
      <rPr>
        <sz val="10"/>
        <color theme="1"/>
        <rFont val="Tahoma"/>
        <family val="2"/>
        <scheme val="minor"/>
      </rPr>
      <t xml:space="preserve"> :</t>
    </r>
    <r>
      <rPr>
        <sz val="10"/>
        <rFont val="Tahoma"/>
        <family val="2"/>
        <scheme val="minor"/>
      </rPr>
      <t>ผลงานทางวิชาการของอาจารย์ประจำหลักสูตร</t>
    </r>
  </si>
  <si>
    <r>
      <rPr>
        <sz val="10"/>
        <color rgb="FF0000CC"/>
        <rFont val="Tahoma"/>
        <family val="2"/>
        <scheme val="minor"/>
      </rPr>
      <t>หลักสูตรปริญญาเอก</t>
    </r>
    <r>
      <rPr>
        <sz val="10"/>
        <color theme="1"/>
        <rFont val="Tahoma"/>
        <family val="2"/>
        <scheme val="minor"/>
      </rPr>
      <t xml:space="preserve"> : จำนวนบทความของอาจารย์ประจำหลักสูตรปริญญาเอกที่ได้รับการอ้างอิงในฐานข้อมูล TCI และ Scopus ต่อจำนวนอาจารย์ประจำหลักสูตร</t>
    </r>
  </si>
  <si>
    <t>5 หลักสูตร การเรียนการสอน การประเมินผู้เรียน</t>
  </si>
  <si>
    <t>5.1 สาระของรายวิชาในหลักสูตร</t>
  </si>
  <si>
    <t>5.2 การวางระบบผู้สอนและกระบวนการจัดการเรียนการสอน</t>
  </si>
  <si>
    <t>5.3 การประเมินผู้เรียน</t>
  </si>
  <si>
    <t>5.4 ผลการดำเนินงานหลักสูตรตามกรอบมาตรฐานคุณวุฒิระดับอุดมศึกษาแห่งชาติ</t>
  </si>
  <si>
    <t>6 สิ่งสนับสนุนการเรียนรู้</t>
  </si>
  <si>
    <t>6.1 สิ่งสนับสนุนการเรียนรู้</t>
  </si>
  <si>
    <t>ตามเกณฑ์</t>
  </si>
  <si>
    <t>ไม่ผ่านเกณฑ์</t>
  </si>
  <si>
    <r>
      <rPr>
        <sz val="10"/>
        <color theme="1"/>
        <rFont val="Wingdings"/>
        <charset val="2"/>
      </rPr>
      <t>l</t>
    </r>
    <r>
      <rPr>
        <sz val="10"/>
        <color theme="1"/>
        <rFont val="Tahoma"/>
        <family val="2"/>
      </rPr>
      <t xml:space="preserve"> ร้อยละบัณฑิตปริญญาตรีที่ได้งานหรือประกอบอาชีพอิสระภายใน 1 ปี</t>
    </r>
  </si>
  <si>
    <r>
      <rPr>
        <sz val="10"/>
        <color theme="1"/>
        <rFont val="Wingdings"/>
        <charset val="2"/>
      </rPr>
      <t>l</t>
    </r>
    <r>
      <rPr>
        <sz val="10"/>
        <color theme="1"/>
        <rFont val="Tahoma"/>
        <family val="2"/>
      </rPr>
      <t xml:space="preserve"> ร้อยละของผลงาน ป.โท ที่ได้รับการตีพิมพ์</t>
    </r>
  </si>
  <si>
    <r>
      <rPr>
        <sz val="10"/>
        <color theme="1"/>
        <rFont val="Wingdings"/>
        <charset val="2"/>
      </rPr>
      <t>l</t>
    </r>
    <r>
      <rPr>
        <sz val="10"/>
        <color theme="1"/>
        <rFont val="Tahoma"/>
        <family val="2"/>
      </rPr>
      <t xml:space="preserve"> ร้อยละของผลงาน ป.เอก ที่ได้รับการตีพิมพ์</t>
    </r>
  </si>
  <si>
    <r>
      <rPr>
        <sz val="10"/>
        <color theme="1"/>
        <rFont val="Wingdings"/>
        <charset val="2"/>
      </rPr>
      <t>l</t>
    </r>
    <r>
      <rPr>
        <sz val="10"/>
        <color theme="1"/>
        <rFont val="Tahoma"/>
        <family val="2"/>
      </rPr>
      <t xml:space="preserve"> ร้อยละของอาจารย์วุฒิ ป.เอก</t>
    </r>
  </si>
  <si>
    <t>คะแนนเฉลี่ย</t>
  </si>
  <si>
    <r>
      <rPr>
        <sz val="10"/>
        <color theme="1"/>
        <rFont val="Wingdings"/>
        <charset val="2"/>
      </rPr>
      <t>l</t>
    </r>
    <r>
      <rPr>
        <sz val="10"/>
        <color theme="1"/>
        <rFont val="Tahoma"/>
        <family val="2"/>
      </rPr>
      <t xml:space="preserve"> ร้อยละของอาจารย์ที่มีตำแหน่งวิชาการ</t>
    </r>
  </si>
  <si>
    <r>
      <rPr>
        <sz val="10"/>
        <color theme="1"/>
        <rFont val="Wingdings"/>
        <charset val="2"/>
      </rPr>
      <t>l</t>
    </r>
    <r>
      <rPr>
        <sz val="10"/>
        <color theme="1"/>
        <rFont val="Tahoma"/>
        <family val="2"/>
      </rPr>
      <t xml:space="preserve"> ร้อยละของผลงานอาจารย์ที่ได้รับการตีพิมพ์</t>
    </r>
  </si>
  <si>
    <t>โปรดเลือกกลุ่มสาขาของหลักสูตรที่ประเมิน</t>
  </si>
  <si>
    <t>กลุ่มวิทยาศาสตร์และเทคโนโลยี</t>
  </si>
  <si>
    <t>กลุ่มวิทยาศาสตร์สุขภาพ</t>
  </si>
  <si>
    <t>กลุ่มมนุษยศาสตร์และสังคมศาสตร์</t>
  </si>
  <si>
    <r>
      <rPr>
        <sz val="10"/>
        <color theme="1"/>
        <rFont val="Wingdings"/>
        <charset val="2"/>
      </rPr>
      <t>l</t>
    </r>
    <r>
      <rPr>
        <sz val="10"/>
        <color theme="1"/>
        <rFont val="Tahoma"/>
        <family val="2"/>
      </rPr>
      <t xml:space="preserve"> อัตราส่วนจำนวนบทความที่ได้รับการอ้างอิง</t>
    </r>
  </si>
  <si>
    <r>
      <rPr>
        <sz val="10"/>
        <color theme="1"/>
        <rFont val="Wingdings"/>
        <charset val="2"/>
      </rPr>
      <t>l</t>
    </r>
    <r>
      <rPr>
        <sz val="10"/>
        <color theme="1"/>
        <rFont val="Tahoma"/>
        <family val="2"/>
      </rPr>
      <t xml:space="preserve"> ร้อยละของตัวบ่งชี้ที่ดำเนินการตามกรอบมาตรฐานคุณวุฒิ</t>
    </r>
  </si>
  <si>
    <t>องค์ประกอบ/ตัวบ่งชี้</t>
  </si>
  <si>
    <t>การแปลความหมาย</t>
  </si>
  <si>
    <r>
      <t xml:space="preserve">หลักสูตรปริญญาตรี โท และเอก </t>
    </r>
    <r>
      <rPr>
        <sz val="10"/>
        <rFont val="Tahoma"/>
        <family val="2"/>
        <scheme val="minor"/>
      </rPr>
      <t>:
ร้อยละของอาจารย์ประจำหลักสูตรที่มีคุณวุฒิปริญญาเอก</t>
    </r>
  </si>
  <si>
    <r>
      <rPr>
        <sz val="10"/>
        <color rgb="FF0000CC"/>
        <rFont val="Tahoma"/>
        <family val="2"/>
        <scheme val="minor"/>
      </rPr>
      <t xml:space="preserve">หลักสูตรปริญญาตรี โท และเอก </t>
    </r>
    <r>
      <rPr>
        <sz val="10"/>
        <color theme="1"/>
        <rFont val="Tahoma"/>
        <family val="2"/>
        <scheme val="minor"/>
      </rPr>
      <t>:
ร้อยละของอาจารย์ประจำหลักสูตรที่ดำรงตำแหน่งทางวิชาการ</t>
    </r>
  </si>
  <si>
    <t>คำชี้แจง</t>
  </si>
  <si>
    <t>ตารางการวิเคราะห์คุณภาพการศึกษาภายในระดับหลักสูตร</t>
  </si>
  <si>
    <t xml:space="preserve">องค์ประกอบที่ </t>
  </si>
  <si>
    <t>Input</t>
  </si>
  <si>
    <t>Process</t>
  </si>
  <si>
    <t>Output</t>
  </si>
  <si>
    <t>เฉลี่ย</t>
  </si>
  <si>
    <t>รวม</t>
  </si>
  <si>
    <t>-</t>
  </si>
  <si>
    <r>
      <rPr>
        <sz val="10"/>
        <color theme="1"/>
        <rFont val="Wingdings"/>
        <charset val="2"/>
      </rPr>
      <t>l</t>
    </r>
    <r>
      <rPr>
        <sz val="10"/>
        <color theme="1"/>
        <rFont val="Tahoma"/>
        <family val="2"/>
      </rPr>
      <t xml:space="preserve"> คะแนนประเมินบัณฑิต (ค่าเฉลี่ยไม่เกิน 5.00)</t>
    </r>
  </si>
  <si>
    <r>
      <t xml:space="preserve">โปรดเลือกกลุ่มสาขาของหลักสูตรที่ประเมิน </t>
    </r>
    <r>
      <rPr>
        <b/>
        <sz val="10"/>
        <color rgb="FFFF0000"/>
        <rFont val="Tahoma"/>
        <family val="2"/>
        <scheme val="minor"/>
      </rPr>
      <t>(กรณีหลักสูตรปริญญาเอก)</t>
    </r>
  </si>
  <si>
    <t xml:space="preserve">ผลการประเมินคุณภาพการศึกษาภายใน ระดับหลักสูตร ปีการศึกษา 2557  </t>
  </si>
  <si>
    <t>คณะเกษตร</t>
  </si>
  <si>
    <t>คณะบริหารธุรกิจ</t>
  </si>
  <si>
    <t>คณะสาธารณสุขศาสตร์</t>
  </si>
  <si>
    <t xml:space="preserve">คณะศิลปศาสตร์และวิทยาการจัดการ </t>
  </si>
  <si>
    <t xml:space="preserve">คณะวิทยาศาสตร์และวิศวกรรมศาสตร์  </t>
  </si>
  <si>
    <t xml:space="preserve">คณะทรัพยากรธรรมชาติและอุตสาหกรรมเกษตร  </t>
  </si>
  <si>
    <t>คณะวิทยาศาสตร์การกีฬา</t>
  </si>
  <si>
    <t>คณะศึกษาศาสตร์และพัฒนศาสตร์</t>
  </si>
  <si>
    <t>คณะวิศวกรรมศาสตร์ กำแพงแสน</t>
  </si>
  <si>
    <t>คณะศิลปศาสตร์และวิทยาศาสตร์</t>
  </si>
  <si>
    <t>คณะเกษตร กำแพงแสน</t>
  </si>
  <si>
    <t>คณะพาณิชยนาวีนานาชาติ</t>
  </si>
  <si>
    <t>คณะเศรษฐศาสตร์ ศรีราชา</t>
  </si>
  <si>
    <t xml:space="preserve">คณะวิทยาศาสตร์ ศรีราชา </t>
  </si>
  <si>
    <t>คณะวิศวกรรมศาสตร์ศรีราชา</t>
  </si>
  <si>
    <t>คณะวิทยาการจัดการ</t>
  </si>
  <si>
    <t xml:space="preserve">บัณฑิตวิทยาลัย </t>
  </si>
  <si>
    <t>คณะเทคนิคการสัตวแพทย์</t>
  </si>
  <si>
    <t>คณะสิ่งแวดล้อม</t>
  </si>
  <si>
    <t>คณะอุตสาหกรรมเกษตร</t>
  </si>
  <si>
    <t>คณะสัตวแพทยศาสตร์</t>
  </si>
  <si>
    <t>คณะสังคมศาสตร์</t>
  </si>
  <si>
    <t>คณะสถาปัตยกรรมศาสตร์</t>
  </si>
  <si>
    <t>คณะเศรษฐศาสตร์</t>
  </si>
  <si>
    <t>คณะศึกษาศาสตร์</t>
  </si>
  <si>
    <t>คณะวิศวกรรมศาสตร์</t>
  </si>
  <si>
    <t>คณะวิทยาศาสตร์</t>
  </si>
  <si>
    <t>คณะวนศาสตร์</t>
  </si>
  <si>
    <t>คณะมนุษยศาสตร์</t>
  </si>
  <si>
    <t>คณะประมง</t>
  </si>
  <si>
    <t>ไม่มี</t>
  </si>
  <si>
    <t>สีเขียว หมายถึง การประมวลผล</t>
  </si>
  <si>
    <t xml:space="preserve">                 </t>
  </si>
  <si>
    <t xml:space="preserve"> </t>
  </si>
  <si>
    <t xml:space="preserve">                       </t>
  </si>
  <si>
    <t>สีฟ้า หมายถึง ให้ป้อนข้อมูล  กรณีไม่มีข้อมูลให้เว้นว่างไว้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</si>
</sst>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(* #,##0.00_);_(* \(#,##0.00\);_(* &quot;-&quot;??_);_(@_)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0"/>
      <name val="Tahoma"/>
      <family val="2"/>
      <scheme val="minor"/>
    </font>
    <font>
      <b/>
      <sz val="10"/>
      <color rgb="FF0000CC"/>
      <name val="Tahoma"/>
      <family val="2"/>
      <scheme val="minor"/>
    </font>
    <font>
      <sz val="10"/>
      <name val="Tahoma"/>
      <family val="2"/>
      <scheme val="minor"/>
    </font>
    <font>
      <sz val="10"/>
      <color rgb="FF0000CC"/>
      <name val="Tahoma"/>
      <family val="2"/>
      <scheme val="minor"/>
    </font>
    <font>
      <b/>
      <sz val="10"/>
      <color rgb="FFFF0000"/>
      <name val="Tahoma"/>
      <family val="2"/>
      <scheme val="minor"/>
    </font>
    <font>
      <sz val="10"/>
      <color theme="1"/>
      <name val="Wingdings"/>
      <charset val="2"/>
    </font>
    <font>
      <sz val="10"/>
      <color theme="1"/>
      <name val="Tahoma"/>
      <family val="2"/>
    </font>
    <font>
      <sz val="10"/>
      <color rgb="FF000099"/>
      <name val="Tahoma"/>
      <family val="2"/>
      <scheme val="minor"/>
    </font>
    <font>
      <b/>
      <sz val="14"/>
      <color theme="1"/>
      <name val="Tahoma"/>
      <family val="2"/>
      <scheme val="minor"/>
    </font>
    <font>
      <sz val="9"/>
      <color theme="1"/>
      <name val="Tahoma"/>
      <family val="2"/>
      <scheme val="minor"/>
    </font>
    <font>
      <sz val="10"/>
      <name val="Arial"/>
      <family val="2"/>
    </font>
    <font>
      <sz val="14"/>
      <name val="TH SarabunPSK"/>
      <family val="2"/>
    </font>
    <font>
      <b/>
      <sz val="12"/>
      <color theme="1"/>
      <name val="Tahoma"/>
      <family val="2"/>
      <scheme val="minor"/>
    </font>
    <font>
      <sz val="12"/>
      <color theme="0"/>
      <name val="Tahoma"/>
      <family val="2"/>
      <scheme val="minor"/>
    </font>
    <font>
      <sz val="12"/>
      <name val="Tahoma"/>
      <family val="2"/>
      <scheme val="minor"/>
    </font>
    <font>
      <b/>
      <sz val="12"/>
      <color rgb="FF0000CC"/>
      <name val="Tahoma"/>
      <family val="2"/>
      <scheme val="minor"/>
    </font>
    <font>
      <sz val="12"/>
      <color theme="1"/>
      <name val="Tahoma"/>
      <family val="2"/>
      <scheme val="minor"/>
    </font>
    <font>
      <b/>
      <sz val="12"/>
      <name val="Tahoma"/>
      <family val="2"/>
      <scheme val="minor"/>
    </font>
    <font>
      <b/>
      <sz val="12"/>
      <color rgb="FF000099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/>
      <right style="double">
        <color rgb="FFFF0000"/>
      </right>
      <top/>
      <bottom/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</borders>
  <cellStyleXfs count="3">
    <xf numFmtId="0" fontId="0" fillId="0" borderId="0"/>
    <xf numFmtId="187" fontId="1" fillId="0" borderId="0" applyFont="0" applyFill="0" applyBorder="0" applyAlignment="0" applyProtection="0"/>
    <xf numFmtId="0" fontId="14" fillId="0" borderId="0"/>
  </cellStyleXfs>
  <cellXfs count="107">
    <xf numFmtId="0" fontId="0" fillId="0" borderId="0" xfId="0"/>
    <xf numFmtId="0" fontId="2" fillId="3" borderId="1" xfId="0" applyFont="1" applyFill="1" applyBorder="1" applyAlignment="1" applyProtection="1">
      <alignment horizontal="center" vertical="top"/>
      <protection hidden="1"/>
    </xf>
    <xf numFmtId="2" fontId="2" fillId="3" borderId="1" xfId="0" applyNumberFormat="1" applyFont="1" applyFill="1" applyBorder="1" applyAlignment="1" applyProtection="1">
      <alignment horizontal="center" vertical="top"/>
      <protection hidden="1"/>
    </xf>
    <xf numFmtId="0" fontId="5" fillId="0" borderId="0" xfId="0" applyFont="1" applyFill="1" applyAlignment="1" applyProtection="1">
      <alignment vertical="top"/>
      <protection hidden="1"/>
    </xf>
    <xf numFmtId="0" fontId="3" fillId="0" borderId="1" xfId="0" applyFont="1" applyBorder="1" applyAlignment="1" applyProtection="1">
      <alignment vertical="top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center" vertical="top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5" fillId="0" borderId="0" xfId="0" applyFont="1" applyBorder="1" applyAlignment="1" applyProtection="1">
      <alignment horizontal="left" vertical="top"/>
      <protection hidden="1"/>
    </xf>
    <xf numFmtId="0" fontId="2" fillId="0" borderId="0" xfId="0" applyFont="1" applyFill="1" applyAlignment="1" applyProtection="1">
      <alignment horizontal="left" vertical="top"/>
      <protection hidden="1"/>
    </xf>
    <xf numFmtId="0" fontId="4" fillId="0" borderId="0" xfId="0" applyFont="1" applyFill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center"/>
      <protection hidden="1"/>
    </xf>
    <xf numFmtId="2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2" fontId="4" fillId="3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0" fontId="3" fillId="0" borderId="0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vertical="top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2" fontId="2" fillId="0" borderId="1" xfId="0" applyNumberFormat="1" applyFont="1" applyFill="1" applyBorder="1" applyAlignment="1" applyProtection="1">
      <alignment horizontal="center" vertical="top"/>
      <protection hidden="1"/>
    </xf>
    <xf numFmtId="0" fontId="4" fillId="0" borderId="0" xfId="0" applyFont="1" applyFill="1" applyAlignment="1" applyProtection="1">
      <alignment horizontal="right" vertical="center"/>
      <protection hidden="1"/>
    </xf>
    <xf numFmtId="0" fontId="3" fillId="0" borderId="1" xfId="0" applyFont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2" fontId="4" fillId="4" borderId="1" xfId="0" applyNumberFormat="1" applyFont="1" applyFill="1" applyBorder="1" applyAlignment="1" applyProtection="1">
      <alignment horizontal="center" vertical="top"/>
      <protection hidden="1"/>
    </xf>
    <xf numFmtId="2" fontId="4" fillId="5" borderId="1" xfId="0" applyNumberFormat="1" applyFont="1" applyFill="1" applyBorder="1" applyAlignment="1" applyProtection="1">
      <alignment horizontal="center" vertical="top"/>
      <protection hidden="1"/>
    </xf>
    <xf numFmtId="2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3" fillId="0" borderId="4" xfId="0" applyFont="1" applyBorder="1" applyAlignment="1" applyProtection="1">
      <alignment vertical="center"/>
      <protection hidden="1"/>
    </xf>
    <xf numFmtId="0" fontId="2" fillId="3" borderId="3" xfId="0" applyFont="1" applyFill="1" applyBorder="1" applyAlignment="1" applyProtection="1">
      <alignment horizontal="left" vertical="center"/>
      <protection hidden="1"/>
    </xf>
    <xf numFmtId="0" fontId="2" fillId="3" borderId="2" xfId="0" applyFont="1" applyFill="1" applyBorder="1" applyAlignment="1" applyProtection="1">
      <alignment horizontal="left" vertical="center"/>
      <protection hidden="1"/>
    </xf>
    <xf numFmtId="0" fontId="3" fillId="3" borderId="2" xfId="0" applyFont="1" applyFill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10" fillId="0" borderId="1" xfId="0" applyFont="1" applyBorder="1" applyAlignment="1" applyProtection="1">
      <alignment vertical="center" wrapText="1"/>
      <protection hidden="1"/>
    </xf>
    <xf numFmtId="0" fontId="15" fillId="0" borderId="0" xfId="2" applyFont="1" applyFill="1" applyBorder="1" applyAlignment="1">
      <alignment vertical="center"/>
    </xf>
    <xf numFmtId="0" fontId="4" fillId="0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locked="0" hidden="1"/>
    </xf>
    <xf numFmtId="0" fontId="6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2" xfId="0" applyFont="1" applyBorder="1" applyAlignment="1" applyProtection="1">
      <alignment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7" fillId="0" borderId="1" xfId="0" applyFont="1" applyBorder="1" applyAlignment="1" applyProtection="1">
      <alignment horizontal="left" vertical="center" wrapText="1"/>
      <protection hidden="1"/>
    </xf>
    <xf numFmtId="0" fontId="3" fillId="0" borderId="3" xfId="0" applyFont="1" applyBorder="1" applyAlignment="1" applyProtection="1">
      <alignment horizontal="left" vertical="center" wrapText="1"/>
      <protection hidden="1"/>
    </xf>
    <xf numFmtId="0" fontId="10" fillId="0" borderId="2" xfId="0" applyFont="1" applyBorder="1" applyAlignment="1" applyProtection="1">
      <alignment vertical="center" wrapText="1"/>
      <protection hidden="1"/>
    </xf>
    <xf numFmtId="0" fontId="3" fillId="2" borderId="4" xfId="0" applyFont="1" applyFill="1" applyBorder="1" applyAlignment="1" applyProtection="1">
      <alignment vertical="center"/>
      <protection hidden="1"/>
    </xf>
    <xf numFmtId="2" fontId="6" fillId="0" borderId="1" xfId="0" applyNumberFormat="1" applyFont="1" applyFill="1" applyBorder="1" applyAlignment="1" applyProtection="1">
      <alignment vertical="center"/>
      <protection hidden="1"/>
    </xf>
    <xf numFmtId="0" fontId="16" fillId="3" borderId="1" xfId="0" applyFont="1" applyFill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18" fillId="2" borderId="1" xfId="0" applyFont="1" applyFill="1" applyBorder="1" applyAlignment="1" applyProtection="1">
      <alignment horizontal="center" vertical="center"/>
      <protection locked="0" hidden="1"/>
    </xf>
    <xf numFmtId="2" fontId="16" fillId="3" borderId="1" xfId="0" applyNumberFormat="1" applyFont="1" applyFill="1" applyBorder="1" applyAlignment="1" applyProtection="1">
      <alignment horizontal="center" vertical="center"/>
      <protection hidden="1"/>
    </xf>
    <xf numFmtId="2" fontId="19" fillId="3" borderId="1" xfId="0" applyNumberFormat="1" applyFont="1" applyFill="1" applyBorder="1" applyAlignment="1" applyProtection="1">
      <alignment horizontal="center" vertical="center"/>
      <protection hidden="1"/>
    </xf>
    <xf numFmtId="2" fontId="20" fillId="2" borderId="1" xfId="0" applyNumberFormat="1" applyFont="1" applyFill="1" applyBorder="1" applyAlignment="1" applyProtection="1">
      <alignment vertical="center"/>
      <protection locked="0" hidden="1"/>
    </xf>
    <xf numFmtId="0" fontId="20" fillId="0" borderId="4" xfId="0" applyFont="1" applyBorder="1" applyAlignment="1" applyProtection="1">
      <alignment vertical="center"/>
      <protection hidden="1"/>
    </xf>
    <xf numFmtId="2" fontId="16" fillId="2" borderId="1" xfId="0" applyNumberFormat="1" applyFont="1" applyFill="1" applyBorder="1" applyAlignment="1" applyProtection="1">
      <alignment horizontal="center" vertical="center"/>
      <protection locked="0" hidden="1"/>
    </xf>
    <xf numFmtId="2" fontId="18" fillId="5" borderId="1" xfId="0" applyNumberFormat="1" applyFont="1" applyFill="1" applyBorder="1" applyAlignment="1" applyProtection="1">
      <alignment horizontal="center" vertical="center"/>
      <protection hidden="1"/>
    </xf>
    <xf numFmtId="2" fontId="18" fillId="0" borderId="1" xfId="0" applyNumberFormat="1" applyFont="1" applyFill="1" applyBorder="1" applyAlignment="1" applyProtection="1">
      <alignment horizontal="center" vertical="center"/>
      <protection hidden="1"/>
    </xf>
    <xf numFmtId="2" fontId="20" fillId="2" borderId="1" xfId="0" applyNumberFormat="1" applyFont="1" applyFill="1" applyBorder="1" applyAlignment="1" applyProtection="1">
      <alignment vertical="center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2" fontId="21" fillId="4" borderId="1" xfId="0" applyNumberFormat="1" applyFont="1" applyFill="1" applyBorder="1" applyAlignment="1" applyProtection="1">
      <alignment horizontal="center" vertical="center"/>
      <protection hidden="1"/>
    </xf>
    <xf numFmtId="0" fontId="21" fillId="4" borderId="3" xfId="0" applyFont="1" applyFill="1" applyBorder="1" applyAlignment="1" applyProtection="1">
      <alignment horizontal="center" vertical="center"/>
      <protection hidden="1"/>
    </xf>
    <xf numFmtId="0" fontId="21" fillId="4" borderId="1" xfId="0" applyFont="1" applyFill="1" applyBorder="1" applyAlignment="1" applyProtection="1">
      <alignment horizontal="center" vertical="top"/>
      <protection hidden="1"/>
    </xf>
    <xf numFmtId="2" fontId="21" fillId="4" borderId="1" xfId="0" applyNumberFormat="1" applyFont="1" applyFill="1" applyBorder="1" applyAlignment="1" applyProtection="1">
      <alignment horizontal="center" vertical="top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3" fillId="0" borderId="6" xfId="0" applyFont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15" fillId="0" borderId="8" xfId="2" applyFont="1" applyFill="1" applyBorder="1" applyAlignment="1">
      <alignment vertical="center"/>
    </xf>
    <xf numFmtId="0" fontId="3" fillId="0" borderId="9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4" fillId="2" borderId="0" xfId="0" applyFont="1" applyFill="1" applyBorder="1" applyAlignment="1" applyProtection="1">
      <alignment vertical="center"/>
      <protection locked="0" hidden="1"/>
    </xf>
    <xf numFmtId="0" fontId="15" fillId="0" borderId="5" xfId="2" applyFont="1" applyFill="1" applyBorder="1" applyAlignment="1">
      <alignment vertical="center"/>
    </xf>
    <xf numFmtId="0" fontId="11" fillId="0" borderId="0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horizontal="left" vertical="center" wrapText="1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</cellXfs>
  <cellStyles count="3">
    <cellStyle name="Comma 2" xfId="1"/>
    <cellStyle name="Normal" xfId="0" builtinId="0"/>
    <cellStyle name="ปกติ_ผู้บริหารใหม่ ปรับ ปี 52" xfId="2"/>
  </cellStyles>
  <dxfs count="0"/>
  <tableStyles count="0" defaultTableStyle="TableStyleMedium2" defaultPivotStyle="PivotStyleLight16"/>
  <colors>
    <mruColors>
      <color rgb="FF000099"/>
      <color rgb="FFCCFF99"/>
      <color rgb="FF0000CC"/>
      <color rgb="FFFFFFCC"/>
      <color rgb="FF663300"/>
      <color rgb="FF4D4D4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9</xdr:row>
      <xdr:rowOff>247650</xdr:rowOff>
    </xdr:from>
    <xdr:to>
      <xdr:col>5</xdr:col>
      <xdr:colOff>476250</xdr:colOff>
      <xdr:row>10</xdr:row>
      <xdr:rowOff>200025</xdr:rowOff>
    </xdr:to>
    <xdr:sp macro="" textlink="">
      <xdr:nvSpPr>
        <xdr:cNvPr id="2" name="สี่เหลี่ยมผืนผ้า 1"/>
        <xdr:cNvSpPr/>
      </xdr:nvSpPr>
      <xdr:spPr>
        <a:xfrm>
          <a:off x="7229475" y="2790825"/>
          <a:ext cx="428625" cy="36195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57151</xdr:colOff>
      <xdr:row>11</xdr:row>
      <xdr:rowOff>171450</xdr:rowOff>
    </xdr:from>
    <xdr:to>
      <xdr:col>5</xdr:col>
      <xdr:colOff>466725</xdr:colOff>
      <xdr:row>13</xdr:row>
      <xdr:rowOff>104775</xdr:rowOff>
    </xdr:to>
    <xdr:sp macro="" textlink="">
      <xdr:nvSpPr>
        <xdr:cNvPr id="3" name="สี่เหลี่ยมผืนผ้า 2"/>
        <xdr:cNvSpPr/>
      </xdr:nvSpPr>
      <xdr:spPr>
        <a:xfrm>
          <a:off x="7239001" y="3343275"/>
          <a:ext cx="409574" cy="371475"/>
        </a:xfrm>
        <a:prstGeom prst="rect">
          <a:avLst/>
        </a:prstGeom>
        <a:solidFill>
          <a:srgbClr val="CCFF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O51"/>
  <sheetViews>
    <sheetView tabSelected="1" workbookViewId="0">
      <selection activeCell="O5" sqref="O5"/>
    </sheetView>
  </sheetViews>
  <sheetFormatPr defaultRowHeight="12.75" x14ac:dyDescent="0.2"/>
  <cols>
    <col min="1" max="1" width="27.25" style="8" customWidth="1"/>
    <col min="2" max="2" width="28.5" style="8" customWidth="1"/>
    <col min="3" max="3" width="14" style="8" customWidth="1"/>
    <col min="4" max="4" width="15.5" style="8" customWidth="1"/>
    <col min="5" max="7" width="9" style="8"/>
    <col min="8" max="8" width="9" style="8" hidden="1" customWidth="1"/>
    <col min="9" max="9" width="14.5" style="8" hidden="1" customWidth="1"/>
    <col min="10" max="11" width="9" style="8" hidden="1" customWidth="1"/>
    <col min="12" max="12" width="9" style="8" customWidth="1"/>
    <col min="13" max="16384" width="9" style="8"/>
  </cols>
  <sheetData>
    <row r="1" spans="1:15" ht="21.75" customHeight="1" x14ac:dyDescent="0.2">
      <c r="A1" s="5" t="s">
        <v>75</v>
      </c>
      <c r="B1" s="47"/>
      <c r="C1" s="48" t="s">
        <v>81</v>
      </c>
      <c r="D1" s="49"/>
      <c r="F1" s="78"/>
      <c r="G1" s="80"/>
      <c r="H1" s="80">
        <v>0</v>
      </c>
      <c r="I1" s="80" t="s">
        <v>4</v>
      </c>
      <c r="J1" s="80" t="s">
        <v>55</v>
      </c>
      <c r="K1" s="80"/>
      <c r="L1" s="80"/>
      <c r="M1" s="80"/>
      <c r="N1" s="80"/>
    </row>
    <row r="2" spans="1:15" ht="12.75" customHeight="1" x14ac:dyDescent="0.2">
      <c r="A2" s="50"/>
      <c r="B2" s="50"/>
      <c r="C2" s="51"/>
      <c r="D2" s="51"/>
      <c r="E2" s="79" t="s">
        <v>108</v>
      </c>
      <c r="F2" s="79"/>
      <c r="G2" s="79"/>
      <c r="H2" s="79">
        <v>1</v>
      </c>
      <c r="I2" s="79" t="s">
        <v>5</v>
      </c>
      <c r="J2" s="79" t="s">
        <v>56</v>
      </c>
      <c r="K2" s="79"/>
      <c r="L2" s="79"/>
      <c r="M2" s="80"/>
      <c r="N2" s="80"/>
    </row>
    <row r="3" spans="1:15" ht="27" customHeight="1" x14ac:dyDescent="0.2">
      <c r="A3" s="92" t="s">
        <v>3</v>
      </c>
      <c r="B3" s="93" t="s">
        <v>6</v>
      </c>
      <c r="E3" s="79"/>
      <c r="G3" s="79"/>
      <c r="H3" s="79">
        <v>2</v>
      </c>
      <c r="I3" s="79" t="s">
        <v>6</v>
      </c>
      <c r="J3" s="79" t="s">
        <v>57</v>
      </c>
      <c r="K3" s="79"/>
      <c r="L3" s="79"/>
      <c r="M3" s="80"/>
      <c r="N3" s="80"/>
    </row>
    <row r="4" spans="1:15" ht="36.75" customHeight="1" x14ac:dyDescent="0.2">
      <c r="A4" s="94" t="s">
        <v>74</v>
      </c>
      <c r="B4" s="93" t="s">
        <v>56</v>
      </c>
      <c r="E4" s="80" t="s">
        <v>110</v>
      </c>
      <c r="G4" s="80"/>
      <c r="H4" s="80">
        <v>3</v>
      </c>
      <c r="I4" s="80"/>
      <c r="J4" s="80"/>
      <c r="K4" s="80"/>
      <c r="L4" s="80"/>
      <c r="M4" s="80"/>
      <c r="N4" s="80"/>
    </row>
    <row r="5" spans="1:15" ht="27" customHeight="1" x14ac:dyDescent="0.2">
      <c r="A5" s="92" t="s">
        <v>20</v>
      </c>
      <c r="B5" s="95"/>
      <c r="E5" s="80"/>
      <c r="F5" s="80"/>
      <c r="G5" s="80"/>
      <c r="H5" s="80">
        <v>4</v>
      </c>
      <c r="I5" s="80"/>
      <c r="J5" s="46" t="s">
        <v>76</v>
      </c>
      <c r="K5" s="80"/>
      <c r="L5" s="80"/>
      <c r="M5" s="80"/>
      <c r="N5" s="80"/>
    </row>
    <row r="6" spans="1:15" ht="21.75" x14ac:dyDescent="0.2">
      <c r="A6" s="52"/>
      <c r="B6" s="52"/>
      <c r="E6" s="80"/>
      <c r="F6" s="80"/>
      <c r="G6" s="80"/>
      <c r="H6" s="80">
        <v>5</v>
      </c>
      <c r="I6" s="80"/>
      <c r="J6" s="46" t="s">
        <v>77</v>
      </c>
      <c r="K6" s="80"/>
      <c r="L6" s="80"/>
      <c r="M6" s="80"/>
      <c r="N6" s="80"/>
    </row>
    <row r="7" spans="1:15" ht="18" customHeight="1" x14ac:dyDescent="0.2">
      <c r="A7" s="72" t="s">
        <v>0</v>
      </c>
      <c r="B7" s="102" t="s">
        <v>26</v>
      </c>
      <c r="C7" s="102"/>
      <c r="D7" s="72" t="s">
        <v>7</v>
      </c>
      <c r="F7" s="80"/>
      <c r="G7" s="80"/>
      <c r="H7" s="80"/>
      <c r="I7" s="80" t="s">
        <v>45</v>
      </c>
      <c r="J7" s="46" t="s">
        <v>105</v>
      </c>
      <c r="K7" s="80"/>
      <c r="L7" s="80"/>
      <c r="M7" s="80"/>
      <c r="N7" s="80"/>
      <c r="O7" s="80"/>
    </row>
    <row r="8" spans="1:15" s="53" customFormat="1" ht="18" customHeight="1" thickBot="1" x14ac:dyDescent="0.25">
      <c r="A8" s="75" t="s">
        <v>51</v>
      </c>
      <c r="B8" s="73"/>
      <c r="C8" s="73"/>
      <c r="D8" s="74" t="str">
        <f>IF(D9="ผ่าน",(D24+D25+D30+D31+D32+D34+D35+D44+D46+D47+D48+D49+D51)/13,"0")</f>
        <v>0</v>
      </c>
      <c r="F8" s="97" t="s">
        <v>109</v>
      </c>
      <c r="G8" s="97"/>
      <c r="H8" s="97"/>
      <c r="I8" s="80" t="s">
        <v>46</v>
      </c>
      <c r="J8" s="46" t="s">
        <v>104</v>
      </c>
      <c r="K8" s="97"/>
      <c r="L8" s="97"/>
      <c r="M8" s="97"/>
      <c r="N8" s="97"/>
      <c r="O8" s="97"/>
    </row>
    <row r="9" spans="1:15" ht="17.25" customHeight="1" thickTop="1" x14ac:dyDescent="0.2">
      <c r="A9" s="40" t="s">
        <v>1</v>
      </c>
      <c r="B9" s="41"/>
      <c r="C9" s="42"/>
      <c r="D9" s="61" t="str">
        <f>IF(B3="หลักสูตรปริญญาตรี",C10,D10)</f>
        <v>ไม่ผ่าน</v>
      </c>
      <c r="F9" s="83" t="s">
        <v>64</v>
      </c>
      <c r="G9" s="84"/>
      <c r="H9" s="84"/>
      <c r="I9" s="84" t="s">
        <v>106</v>
      </c>
      <c r="J9" s="96" t="s">
        <v>103</v>
      </c>
      <c r="K9" s="84"/>
      <c r="L9" s="84"/>
      <c r="M9" s="84"/>
      <c r="N9" s="84"/>
      <c r="O9" s="85"/>
    </row>
    <row r="10" spans="1:15" ht="32.25" customHeight="1" x14ac:dyDescent="0.2">
      <c r="A10" s="101" t="s">
        <v>2</v>
      </c>
      <c r="B10" s="101"/>
      <c r="C10" s="62" t="str">
        <f>IF(COUNTIF(D11:D12,"/")+COUNTIF(D21:D22,"/")=4,"ผ่าน","ไม่ผ่าน")</f>
        <v>ไม่ผ่าน</v>
      </c>
      <c r="D10" s="62" t="str">
        <f>IF(COUNTIF(D11:D16,"/")+COUNTIF(D17:D22,"/")=12,"ผ่าน","ไม่ผ่าน")</f>
        <v>ไม่ผ่าน</v>
      </c>
      <c r="E10" s="80"/>
      <c r="F10" s="87"/>
      <c r="G10" s="80"/>
      <c r="H10" s="80"/>
      <c r="I10" s="80"/>
      <c r="J10" s="46" t="s">
        <v>102</v>
      </c>
      <c r="K10" s="80"/>
      <c r="L10" s="80"/>
      <c r="M10" s="80"/>
      <c r="N10" s="80"/>
      <c r="O10" s="86"/>
    </row>
    <row r="11" spans="1:15" ht="17.25" customHeight="1" x14ac:dyDescent="0.2">
      <c r="A11" s="100" t="s">
        <v>8</v>
      </c>
      <c r="B11" s="100"/>
      <c r="C11" s="63"/>
      <c r="D11" s="61" t="str">
        <f>IF(C11="ตามเกณฑ์","/", IF(C11="ไม่ผ่านเกณฑ์","X","-"))</f>
        <v>-</v>
      </c>
      <c r="E11" s="80"/>
      <c r="F11" s="87"/>
      <c r="G11" s="81" t="s">
        <v>111</v>
      </c>
      <c r="H11" s="80"/>
      <c r="I11" s="80"/>
      <c r="J11" s="46" t="s">
        <v>101</v>
      </c>
      <c r="K11" s="80"/>
      <c r="L11" s="80"/>
      <c r="M11" s="80"/>
      <c r="N11" s="80"/>
      <c r="O11" s="86"/>
    </row>
    <row r="12" spans="1:15" ht="17.25" customHeight="1" x14ac:dyDescent="0.2">
      <c r="A12" s="100" t="s">
        <v>9</v>
      </c>
      <c r="B12" s="100"/>
      <c r="C12" s="63"/>
      <c r="D12" s="61" t="str">
        <f t="shared" ref="D12:D22" si="0">IF(C12="ตามเกณฑ์","/", IF(C12="ไม่ผ่านเกณฑ์","X","-"))</f>
        <v>-</v>
      </c>
      <c r="E12" s="80"/>
      <c r="F12" s="87"/>
      <c r="G12" s="80"/>
      <c r="H12" s="80"/>
      <c r="I12" s="80"/>
      <c r="J12" s="46" t="s">
        <v>100</v>
      </c>
      <c r="K12" s="80"/>
      <c r="L12" s="80"/>
      <c r="M12" s="80"/>
      <c r="N12" s="80"/>
      <c r="O12" s="86"/>
    </row>
    <row r="13" spans="1:15" ht="17.25" customHeight="1" x14ac:dyDescent="0.2">
      <c r="A13" s="100" t="s">
        <v>10</v>
      </c>
      <c r="B13" s="100"/>
      <c r="C13" s="63"/>
      <c r="D13" s="61" t="str">
        <f t="shared" si="0"/>
        <v>-</v>
      </c>
      <c r="E13" s="80"/>
      <c r="F13" s="87"/>
      <c r="G13" s="82" t="s">
        <v>107</v>
      </c>
      <c r="H13" s="80"/>
      <c r="I13" s="80"/>
      <c r="J13" s="46" t="s">
        <v>99</v>
      </c>
      <c r="K13" s="80"/>
      <c r="L13" s="80"/>
      <c r="M13" s="80"/>
      <c r="N13" s="80"/>
      <c r="O13" s="86"/>
    </row>
    <row r="14" spans="1:15" ht="17.25" customHeight="1" thickBot="1" x14ac:dyDescent="0.25">
      <c r="A14" s="100" t="s">
        <v>11</v>
      </c>
      <c r="B14" s="100"/>
      <c r="C14" s="63"/>
      <c r="D14" s="61" t="str">
        <f t="shared" si="0"/>
        <v>-</v>
      </c>
      <c r="E14" s="80"/>
      <c r="F14" s="88"/>
      <c r="G14" s="89"/>
      <c r="H14" s="89"/>
      <c r="I14" s="89"/>
      <c r="J14" s="90" t="s">
        <v>98</v>
      </c>
      <c r="K14" s="89"/>
      <c r="L14" s="89"/>
      <c r="M14" s="89"/>
      <c r="N14" s="89"/>
      <c r="O14" s="91"/>
    </row>
    <row r="15" spans="1:15" ht="27.75" customHeight="1" thickTop="1" x14ac:dyDescent="0.2">
      <c r="A15" s="100" t="s">
        <v>12</v>
      </c>
      <c r="B15" s="100"/>
      <c r="C15" s="63"/>
      <c r="D15" s="61" t="str">
        <f t="shared" si="0"/>
        <v>-</v>
      </c>
      <c r="J15" s="46" t="s">
        <v>97</v>
      </c>
    </row>
    <row r="16" spans="1:15" ht="17.25" customHeight="1" x14ac:dyDescent="0.2">
      <c r="A16" s="100" t="s">
        <v>13</v>
      </c>
      <c r="B16" s="100"/>
      <c r="C16" s="63"/>
      <c r="D16" s="61" t="str">
        <f>IF(C16="ตามเกณฑ์","/", IF(C16="ไม่ผ่านเกณฑ์","X","/"))</f>
        <v>/</v>
      </c>
      <c r="J16" s="46" t="s">
        <v>96</v>
      </c>
    </row>
    <row r="17" spans="1:10" ht="17.25" customHeight="1" x14ac:dyDescent="0.2">
      <c r="A17" s="100" t="s">
        <v>14</v>
      </c>
      <c r="B17" s="100"/>
      <c r="C17" s="63"/>
      <c r="D17" s="61" t="str">
        <f t="shared" si="0"/>
        <v>-</v>
      </c>
      <c r="J17" s="46" t="s">
        <v>95</v>
      </c>
    </row>
    <row r="18" spans="1:10" ht="17.25" customHeight="1" x14ac:dyDescent="0.2">
      <c r="A18" s="100" t="s">
        <v>15</v>
      </c>
      <c r="B18" s="100"/>
      <c r="C18" s="63"/>
      <c r="D18" s="61" t="str">
        <f t="shared" si="0"/>
        <v>-</v>
      </c>
      <c r="J18" s="46" t="s">
        <v>94</v>
      </c>
    </row>
    <row r="19" spans="1:10" ht="21.75" x14ac:dyDescent="0.2">
      <c r="A19" s="100" t="s">
        <v>16</v>
      </c>
      <c r="B19" s="100"/>
      <c r="C19" s="63"/>
      <c r="D19" s="61" t="str">
        <f t="shared" si="0"/>
        <v>-</v>
      </c>
      <c r="J19" s="46" t="s">
        <v>93</v>
      </c>
    </row>
    <row r="20" spans="1:10" ht="27.75" customHeight="1" x14ac:dyDescent="0.2">
      <c r="A20" s="100" t="s">
        <v>17</v>
      </c>
      <c r="B20" s="100"/>
      <c r="C20" s="63"/>
      <c r="D20" s="61" t="str">
        <f t="shared" si="0"/>
        <v>-</v>
      </c>
      <c r="J20" s="46" t="s">
        <v>92</v>
      </c>
    </row>
    <row r="21" spans="1:10" ht="18.75" customHeight="1" x14ac:dyDescent="0.2">
      <c r="A21" s="100" t="s">
        <v>18</v>
      </c>
      <c r="B21" s="100"/>
      <c r="C21" s="63"/>
      <c r="D21" s="61" t="str">
        <f t="shared" si="0"/>
        <v>-</v>
      </c>
      <c r="J21" s="46" t="s">
        <v>91</v>
      </c>
    </row>
    <row r="22" spans="1:10" ht="28.5" customHeight="1" x14ac:dyDescent="0.2">
      <c r="A22" s="100" t="s">
        <v>19</v>
      </c>
      <c r="B22" s="100"/>
      <c r="C22" s="63"/>
      <c r="D22" s="61" t="str">
        <f t="shared" si="0"/>
        <v>-</v>
      </c>
      <c r="J22" s="46" t="s">
        <v>90</v>
      </c>
    </row>
    <row r="23" spans="1:10" ht="21.75" x14ac:dyDescent="0.2">
      <c r="A23" s="40" t="s">
        <v>21</v>
      </c>
      <c r="B23" s="41"/>
      <c r="C23" s="42"/>
      <c r="D23" s="64">
        <f>AVERAGE(D24,D25)</f>
        <v>0</v>
      </c>
      <c r="J23" s="46" t="s">
        <v>89</v>
      </c>
    </row>
    <row r="24" spans="1:10" ht="38.25" x14ac:dyDescent="0.2">
      <c r="A24" s="44" t="s">
        <v>22</v>
      </c>
      <c r="B24" s="45" t="s">
        <v>73</v>
      </c>
      <c r="C24" s="66"/>
      <c r="D24" s="64">
        <f>IF(C24&gt;5,"-",C24)</f>
        <v>0</v>
      </c>
      <c r="J24" s="46" t="s">
        <v>88</v>
      </c>
    </row>
    <row r="25" spans="1:10" ht="30.75" customHeight="1" x14ac:dyDescent="0.2">
      <c r="A25" s="43" t="s">
        <v>23</v>
      </c>
      <c r="B25" s="54"/>
      <c r="C25" s="67"/>
      <c r="D25" s="64">
        <f>IF(B3="หลักสูตรปริญญาตรี",D26,IF(B3="หลักสูตรปริญญาโท",D27,IF(B3="หลักสูตรปริญญาเอก",D28)))</f>
        <v>0</v>
      </c>
      <c r="J25" s="46" t="s">
        <v>87</v>
      </c>
    </row>
    <row r="26" spans="1:10" ht="38.25" x14ac:dyDescent="0.2">
      <c r="A26" s="55" t="s">
        <v>27</v>
      </c>
      <c r="B26" s="45" t="s">
        <v>47</v>
      </c>
      <c r="C26" s="66"/>
      <c r="D26" s="65">
        <f>C26*5/100</f>
        <v>0</v>
      </c>
      <c r="J26" s="46" t="s">
        <v>86</v>
      </c>
    </row>
    <row r="27" spans="1:10" ht="51" x14ac:dyDescent="0.2">
      <c r="A27" s="55" t="s">
        <v>24</v>
      </c>
      <c r="B27" s="45" t="s">
        <v>48</v>
      </c>
      <c r="C27" s="66"/>
      <c r="D27" s="65">
        <f>IF(C27&gt;40,5,(C27*5/40))</f>
        <v>0</v>
      </c>
      <c r="J27" s="46" t="s">
        <v>85</v>
      </c>
    </row>
    <row r="28" spans="1:10" ht="51" x14ac:dyDescent="0.2">
      <c r="A28" s="55" t="s">
        <v>25</v>
      </c>
      <c r="B28" s="45" t="s">
        <v>49</v>
      </c>
      <c r="C28" s="66"/>
      <c r="D28" s="65">
        <f>IF(C28&gt;80,5,(C28*5/80))</f>
        <v>0</v>
      </c>
      <c r="J28" s="46" t="s">
        <v>84</v>
      </c>
    </row>
    <row r="29" spans="1:10" ht="27.75" customHeight="1" x14ac:dyDescent="0.2">
      <c r="A29" s="40" t="s">
        <v>28</v>
      </c>
      <c r="B29" s="41"/>
      <c r="C29" s="42"/>
      <c r="D29" s="64" t="e">
        <f>AVERAGE(D30:D32)</f>
        <v>#DIV/0!</v>
      </c>
      <c r="J29" s="46" t="s">
        <v>83</v>
      </c>
    </row>
    <row r="30" spans="1:10" ht="27.75" customHeight="1" x14ac:dyDescent="0.2">
      <c r="A30" s="37" t="s">
        <v>29</v>
      </c>
      <c r="B30" s="38"/>
      <c r="C30" s="39"/>
      <c r="D30" s="68"/>
      <c r="J30" s="46" t="s">
        <v>82</v>
      </c>
    </row>
    <row r="31" spans="1:10" ht="27.75" customHeight="1" x14ac:dyDescent="0.2">
      <c r="A31" s="37" t="s">
        <v>30</v>
      </c>
      <c r="B31" s="38"/>
      <c r="C31" s="39"/>
      <c r="D31" s="68"/>
      <c r="J31" s="46" t="s">
        <v>81</v>
      </c>
    </row>
    <row r="32" spans="1:10" ht="27.75" customHeight="1" x14ac:dyDescent="0.2">
      <c r="A32" s="37" t="s">
        <v>31</v>
      </c>
      <c r="B32" s="38"/>
      <c r="C32" s="39"/>
      <c r="D32" s="68"/>
      <c r="J32" s="46" t="s">
        <v>80</v>
      </c>
    </row>
    <row r="33" spans="1:10" ht="27.75" customHeight="1" x14ac:dyDescent="0.2">
      <c r="A33" s="40" t="s">
        <v>32</v>
      </c>
      <c r="B33" s="41"/>
      <c r="C33" s="42"/>
      <c r="D33" s="64">
        <f>AVERAGE(D34:D35,D44)</f>
        <v>0</v>
      </c>
      <c r="J33" s="46" t="s">
        <v>79</v>
      </c>
    </row>
    <row r="34" spans="1:10" ht="24" customHeight="1" x14ac:dyDescent="0.2">
      <c r="A34" s="37" t="s">
        <v>33</v>
      </c>
      <c r="B34" s="38"/>
      <c r="C34" s="39"/>
      <c r="D34" s="68"/>
      <c r="J34" s="46" t="s">
        <v>78</v>
      </c>
    </row>
    <row r="35" spans="1:10" ht="25.5" customHeight="1" x14ac:dyDescent="0.2">
      <c r="A35" s="37" t="s">
        <v>34</v>
      </c>
      <c r="B35" s="38"/>
      <c r="C35" s="39"/>
      <c r="D35" s="64">
        <f>IF(B3="หลักสูตรปริญญาตรี",(D36+D38+D40)/3,IF(B3="หลักสูตรปริญญาโท",(D36+D38+D40)/3,IF(B3="หลักสูตรปริญญาเอก",(D36+D38+D40+D42)/4,0)))</f>
        <v>0</v>
      </c>
    </row>
    <row r="36" spans="1:10" ht="48" customHeight="1" x14ac:dyDescent="0.2">
      <c r="A36" s="56" t="s">
        <v>62</v>
      </c>
      <c r="B36" s="45" t="s">
        <v>50</v>
      </c>
      <c r="C36" s="66"/>
      <c r="D36" s="69">
        <f>IF(D37&gt;5,5,D37)</f>
        <v>0</v>
      </c>
    </row>
    <row r="37" spans="1:10" ht="15" hidden="1" x14ac:dyDescent="0.2">
      <c r="A37" s="56"/>
      <c r="B37" s="45"/>
      <c r="C37" s="71"/>
      <c r="D37" s="70">
        <f>IF(B3="หลักสูตรปริญญาตรี",(C36/20*5),IF(B3="หลักสูตรปริญญาโท",(C36/60*5),IF(B3="หลักสูตรปริญญาเอก",(C36/100*5),0)))</f>
        <v>0</v>
      </c>
    </row>
    <row r="38" spans="1:10" ht="45" customHeight="1" x14ac:dyDescent="0.2">
      <c r="A38" s="55" t="s">
        <v>63</v>
      </c>
      <c r="B38" s="45" t="s">
        <v>52</v>
      </c>
      <c r="C38" s="66"/>
      <c r="D38" s="69">
        <f>IF(D39&gt;5,5,D39)</f>
        <v>0</v>
      </c>
    </row>
    <row r="39" spans="1:10" ht="15" hidden="1" x14ac:dyDescent="0.2">
      <c r="A39" s="55"/>
      <c r="B39" s="45"/>
      <c r="C39" s="66"/>
      <c r="D39" s="70">
        <f>IF(B3="หลักสูตรปริญญาตรี",(C38/60*5),IF(B3="หลักสูตรปริญญาโท",(C38/80*5),IF(B3="หลักสูตรปริญญาเอก",(C38/100*5),0)))</f>
        <v>0</v>
      </c>
    </row>
    <row r="40" spans="1:10" ht="44.25" customHeight="1" x14ac:dyDescent="0.2">
      <c r="A40" s="55" t="s">
        <v>36</v>
      </c>
      <c r="B40" s="45" t="s">
        <v>53</v>
      </c>
      <c r="C40" s="66"/>
      <c r="D40" s="69">
        <f>IF(D41&gt;5,5,D41)</f>
        <v>0</v>
      </c>
    </row>
    <row r="41" spans="1:10" ht="15" hidden="1" x14ac:dyDescent="0.2">
      <c r="A41" s="55"/>
      <c r="B41" s="45"/>
      <c r="C41" s="66"/>
      <c r="D41" s="70">
        <f>IF(B3="หลักสูตรปริญญาตรี",(C40/20*5),IF(B3="หลักสูตรปริญญาโท",(C40/40*5),IF(B3="หลักสูตรปริญญาเอก",(C40/60*5),0)))</f>
        <v>0</v>
      </c>
    </row>
    <row r="42" spans="1:10" ht="68.25" customHeight="1" x14ac:dyDescent="0.2">
      <c r="A42" s="55" t="s">
        <v>37</v>
      </c>
      <c r="B42" s="45" t="s">
        <v>58</v>
      </c>
      <c r="C42" s="66"/>
      <c r="D42" s="69">
        <f>IF(D43&gt;5,5,D43)</f>
        <v>0</v>
      </c>
    </row>
    <row r="43" spans="1:10" hidden="1" x14ac:dyDescent="0.2">
      <c r="A43" s="57"/>
      <c r="B43" s="58"/>
      <c r="C43" s="59"/>
      <c r="D43" s="60">
        <f>IF(B4="กลุ่มวิทยาศาสตร์และเทคโนโลยี",(C42/2.5*5),IF(B4="กลุ่มวิทยาศาสตร์สุขภาพ",(C42/3*5),IF(B4="กลุ่มมนุษยศาสตร์และสังคมศาสตร์",(C42/0.25*5),0)))</f>
        <v>0</v>
      </c>
    </row>
    <row r="44" spans="1:10" ht="28.5" customHeight="1" x14ac:dyDescent="0.2">
      <c r="A44" s="37" t="s">
        <v>35</v>
      </c>
      <c r="B44" s="38"/>
      <c r="C44" s="39"/>
      <c r="D44" s="68"/>
    </row>
    <row r="45" spans="1:10" ht="27" customHeight="1" x14ac:dyDescent="0.2">
      <c r="A45" s="40" t="s">
        <v>38</v>
      </c>
      <c r="B45" s="41"/>
      <c r="C45" s="42"/>
      <c r="D45" s="64">
        <f>AVERAGE(D46:D49)</f>
        <v>0</v>
      </c>
    </row>
    <row r="46" spans="1:10" ht="27" customHeight="1" x14ac:dyDescent="0.2">
      <c r="A46" s="98" t="s">
        <v>39</v>
      </c>
      <c r="B46" s="99"/>
      <c r="C46" s="39"/>
      <c r="D46" s="68"/>
    </row>
    <row r="47" spans="1:10" ht="26.25" customHeight="1" x14ac:dyDescent="0.2">
      <c r="A47" s="98" t="s">
        <v>40</v>
      </c>
      <c r="B47" s="99"/>
      <c r="C47" s="39"/>
      <c r="D47" s="68"/>
    </row>
    <row r="48" spans="1:10" ht="27" customHeight="1" x14ac:dyDescent="0.2">
      <c r="A48" s="98" t="s">
        <v>41</v>
      </c>
      <c r="B48" s="99"/>
      <c r="C48" s="39"/>
      <c r="D48" s="68"/>
    </row>
    <row r="49" spans="1:4" ht="46.5" customHeight="1" x14ac:dyDescent="0.2">
      <c r="A49" s="44" t="s">
        <v>42</v>
      </c>
      <c r="B49" s="45" t="s">
        <v>59</v>
      </c>
      <c r="C49" s="66"/>
      <c r="D49" s="64">
        <f>IF(C49&lt;80,0,IF(C49=80,3.5,IF(C49&lt;90,4,IF(C49&lt;95,4.5,IF(C49&lt;100,4.75,IF(C49=100,5,0))))))</f>
        <v>0</v>
      </c>
    </row>
    <row r="50" spans="1:4" ht="27" customHeight="1" x14ac:dyDescent="0.2">
      <c r="A50" s="40" t="s">
        <v>43</v>
      </c>
      <c r="B50" s="41"/>
      <c r="C50" s="42"/>
      <c r="D50" s="64">
        <f>D51</f>
        <v>0</v>
      </c>
    </row>
    <row r="51" spans="1:4" ht="27" customHeight="1" x14ac:dyDescent="0.2">
      <c r="A51" s="37" t="s">
        <v>44</v>
      </c>
      <c r="B51" s="38"/>
      <c r="C51" s="39"/>
      <c r="D51" s="68"/>
    </row>
  </sheetData>
  <sheetProtection password="CB21" sheet="1" objects="1" scenarios="1"/>
  <mergeCells count="17">
    <mergeCell ref="B7:C7"/>
    <mergeCell ref="A11:B11"/>
    <mergeCell ref="A12:B12"/>
    <mergeCell ref="A13:B13"/>
    <mergeCell ref="A14:B14"/>
    <mergeCell ref="A46:B46"/>
    <mergeCell ref="A47:B47"/>
    <mergeCell ref="A48:B48"/>
    <mergeCell ref="A22:B22"/>
    <mergeCell ref="A10:B10"/>
    <mergeCell ref="A16:B16"/>
    <mergeCell ref="A17:B17"/>
    <mergeCell ref="A18:B18"/>
    <mergeCell ref="A19:B19"/>
    <mergeCell ref="A20:B20"/>
    <mergeCell ref="A21:B21"/>
    <mergeCell ref="A15:B15"/>
  </mergeCells>
  <dataValidations count="7">
    <dataValidation type="list" allowBlank="1" showInputMessage="1" showErrorMessage="1" sqref="D51 D46:D48 D44 D34 D30:D32">
      <formula1>$H$1:$H$6</formula1>
    </dataValidation>
    <dataValidation type="list" allowBlank="1" showInputMessage="1" showErrorMessage="1" sqref="B3">
      <formula1>$I$1:$I$3</formula1>
    </dataValidation>
    <dataValidation type="list" allowBlank="1" showInputMessage="1" showErrorMessage="1" sqref="B4">
      <formula1>$J$1:$J$3</formula1>
    </dataValidation>
    <dataValidation type="list" allowBlank="1" showInputMessage="1" showErrorMessage="1" sqref="C11:C22">
      <formula1>$I$7:$I$9</formula1>
    </dataValidation>
    <dataValidation type="list" allowBlank="1" showInputMessage="1" showErrorMessage="1" sqref="C1">
      <formula1>$J$5:$J$34</formula1>
    </dataValidation>
    <dataValidation type="decimal" allowBlank="1" showInputMessage="1" showErrorMessage="1" sqref="C36 C38:C42 C49 C26:C28">
      <formula1>0</formula1>
      <formula2>100</formula2>
    </dataValidation>
    <dataValidation type="decimal" allowBlank="1" showInputMessage="1" showErrorMessage="1" sqref="C24">
      <formula1>0</formula1>
      <formula2>5</formula2>
    </dataValidation>
  </dataValidations>
  <pageMargins left="0.16" right="0.15748031496062992" top="0.31496062992125984" bottom="0.35433070866141736" header="0.15748031496062992" footer="7.874015748031496E-2"/>
  <pageSetup paperSize="9" orientation="portrait" r:id="rId1"/>
  <headerFooter>
    <oddFooter>&amp;C&amp;P</oddFooter>
  </headerFooter>
  <rowBreaks count="1" manualBreakCount="1">
    <brk id="2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0"/>
  <sheetViews>
    <sheetView workbookViewId="0">
      <selection activeCell="E22" sqref="E22"/>
    </sheetView>
  </sheetViews>
  <sheetFormatPr defaultRowHeight="12.75" x14ac:dyDescent="0.2"/>
  <cols>
    <col min="1" max="1" width="60.375" style="11" customWidth="1"/>
    <col min="2" max="2" width="17" style="15" customWidth="1"/>
    <col min="3" max="3" width="18.375" style="15" bestFit="1" customWidth="1"/>
    <col min="4" max="4" width="10.875" style="11" customWidth="1"/>
    <col min="5" max="8" width="15.875" style="11" customWidth="1"/>
    <col min="9" max="9" width="19.375" style="11" customWidth="1"/>
    <col min="10" max="16384" width="9" style="11"/>
  </cols>
  <sheetData>
    <row r="1" spans="1:9" s="8" customFormat="1" ht="23.25" customHeight="1" x14ac:dyDescent="0.2">
      <c r="A1" s="30" t="s">
        <v>75</v>
      </c>
      <c r="B1" s="5" t="str">
        <f>กรอกข้อมูล!C1</f>
        <v xml:space="preserve">คณะทรัพยากรธรรมชาติและอุตสาหกรรมเกษตร  </v>
      </c>
      <c r="C1" s="6"/>
      <c r="D1" s="7" t="s">
        <v>65</v>
      </c>
    </row>
    <row r="2" spans="1:9" x14ac:dyDescent="0.2">
      <c r="A2" s="3"/>
      <c r="B2" s="9"/>
      <c r="C2" s="10"/>
    </row>
    <row r="3" spans="1:9" x14ac:dyDescent="0.2">
      <c r="A3" s="12" t="s">
        <v>3</v>
      </c>
      <c r="B3" s="13" t="str">
        <f>กรอกข้อมูล!B3</f>
        <v>หลักสูตรปริญญาเอก</v>
      </c>
      <c r="C3" s="10"/>
      <c r="D3" s="103" t="s">
        <v>66</v>
      </c>
      <c r="E3" s="103" t="s">
        <v>7</v>
      </c>
      <c r="F3" s="103"/>
      <c r="G3" s="103"/>
      <c r="H3" s="103"/>
      <c r="I3" s="103" t="s">
        <v>61</v>
      </c>
    </row>
    <row r="4" spans="1:9" x14ac:dyDescent="0.2">
      <c r="A4" s="12" t="s">
        <v>54</v>
      </c>
      <c r="B4" s="13" t="str">
        <f>กรอกข้อมูล!B4</f>
        <v>กลุ่มวิทยาศาสตร์สุขภาพ</v>
      </c>
      <c r="C4" s="10"/>
      <c r="D4" s="103"/>
      <c r="E4" s="32" t="s">
        <v>67</v>
      </c>
      <c r="F4" s="32" t="s">
        <v>68</v>
      </c>
      <c r="G4" s="32" t="s">
        <v>69</v>
      </c>
      <c r="H4" s="32" t="s">
        <v>70</v>
      </c>
      <c r="I4" s="103"/>
    </row>
    <row r="5" spans="1:9" x14ac:dyDescent="0.2">
      <c r="A5" s="12" t="s">
        <v>20</v>
      </c>
      <c r="B5" s="14">
        <f>กรอกข้อมูล!B5</f>
        <v>0</v>
      </c>
      <c r="C5" s="10"/>
      <c r="D5" s="32">
        <v>1</v>
      </c>
      <c r="E5" s="104" t="str">
        <f>B9</f>
        <v>ไม่ผ่าน</v>
      </c>
      <c r="F5" s="105"/>
      <c r="G5" s="105"/>
      <c r="H5" s="106"/>
      <c r="I5" s="32" t="str">
        <f>IF(E5="ผ่าน","หลักสูตรได้มาตรฐาน","หลักสูตรไม่ได้มาตรฐาน")</f>
        <v>หลักสูตรไม่ได้มาตรฐาน</v>
      </c>
    </row>
    <row r="6" spans="1:9" x14ac:dyDescent="0.2">
      <c r="D6" s="32">
        <v>2</v>
      </c>
      <c r="E6" s="32" t="s">
        <v>72</v>
      </c>
      <c r="F6" s="32" t="s">
        <v>72</v>
      </c>
      <c r="G6" s="16">
        <f>B23</f>
        <v>0</v>
      </c>
      <c r="H6" s="16">
        <f>B23</f>
        <v>0</v>
      </c>
      <c r="I6" s="35" t="str">
        <f t="shared" ref="I6:I11" si="0">IF(H6&lt;2.01,"ระดับคุณภาพน้อย",IF(H6&lt;3.01,"ระดับคุณภาพปานกลาง",IF(H6&lt;4.01,"ระดับคุณภาพดี",IF(H6&lt;=5,"ระดับคุณภาพดีมาก","-"))))</f>
        <v>ระดับคุณภาพน้อย</v>
      </c>
    </row>
    <row r="7" spans="1:9" ht="18.75" customHeight="1" x14ac:dyDescent="0.2">
      <c r="A7" s="32" t="s">
        <v>60</v>
      </c>
      <c r="B7" s="32" t="s">
        <v>7</v>
      </c>
      <c r="C7" s="32" t="s">
        <v>61</v>
      </c>
      <c r="D7" s="17">
        <v>3</v>
      </c>
      <c r="E7" s="16" t="e">
        <f>B26</f>
        <v>#DIV/0!</v>
      </c>
      <c r="F7" s="32" t="s">
        <v>72</v>
      </c>
      <c r="G7" s="32" t="s">
        <v>72</v>
      </c>
      <c r="H7" s="16" t="e">
        <f>B26</f>
        <v>#DIV/0!</v>
      </c>
      <c r="I7" s="35" t="e">
        <f t="shared" si="0"/>
        <v>#DIV/0!</v>
      </c>
    </row>
    <row r="8" spans="1:9" ht="15" x14ac:dyDescent="0.2">
      <c r="A8" s="76" t="s">
        <v>51</v>
      </c>
      <c r="B8" s="77" t="str">
        <f>กรอกข้อมูล!D8</f>
        <v>0</v>
      </c>
      <c r="C8" s="33" t="str">
        <f>IF(B8&lt;2.01,"ระดับคุณภาพน้อย",IF(B8&lt;3.01,"ระดับคุณภาพปานกลาง",IF(B8&lt;4.01,"ระดับคุณภาพดี",IF(B8&lt;=5,"ระดับคุณภาพดีมาก","-"))))</f>
        <v>-</v>
      </c>
      <c r="D8" s="17">
        <v>4</v>
      </c>
      <c r="E8" s="16">
        <f>B30</f>
        <v>0</v>
      </c>
      <c r="F8" s="32" t="s">
        <v>72</v>
      </c>
      <c r="G8" s="32" t="s">
        <v>72</v>
      </c>
      <c r="H8" s="16">
        <f>B30</f>
        <v>0</v>
      </c>
      <c r="I8" s="35" t="str">
        <f t="shared" si="0"/>
        <v>ระดับคุณภาพน้อย</v>
      </c>
    </row>
    <row r="9" spans="1:9" x14ac:dyDescent="0.2">
      <c r="A9" s="18" t="s">
        <v>1</v>
      </c>
      <c r="B9" s="1" t="str">
        <f>กรอกข้อมูล!D9</f>
        <v>ไม่ผ่าน</v>
      </c>
      <c r="C9" s="36" t="str">
        <f>IF(B9="ผ่าน","หลักสูตรได้มาตรฐาน","หลักสูตรไม่ได้มาตรฐาน")</f>
        <v>หลักสูตรไม่ได้มาตรฐาน</v>
      </c>
      <c r="D9" s="17">
        <v>5</v>
      </c>
      <c r="E9" s="16">
        <f>B35</f>
        <v>0</v>
      </c>
      <c r="F9" s="16">
        <f>AVERAGE(B36:B38)</f>
        <v>0</v>
      </c>
      <c r="G9" s="32" t="s">
        <v>72</v>
      </c>
      <c r="H9" s="16">
        <f>B34</f>
        <v>0</v>
      </c>
      <c r="I9" s="35" t="str">
        <f t="shared" si="0"/>
        <v>ระดับคุณภาพน้อย</v>
      </c>
    </row>
    <row r="10" spans="1:9" x14ac:dyDescent="0.2">
      <c r="A10" s="19" t="s">
        <v>2</v>
      </c>
      <c r="B10" s="20"/>
      <c r="C10" s="20"/>
      <c r="D10" s="17">
        <v>6</v>
      </c>
      <c r="E10" s="32" t="s">
        <v>72</v>
      </c>
      <c r="F10" s="16">
        <f>B39</f>
        <v>0</v>
      </c>
      <c r="G10" s="32" t="s">
        <v>72</v>
      </c>
      <c r="H10" s="16">
        <f>B39</f>
        <v>0</v>
      </c>
      <c r="I10" s="35" t="str">
        <f t="shared" si="0"/>
        <v>ระดับคุณภาพน้อย</v>
      </c>
    </row>
    <row r="11" spans="1:9" x14ac:dyDescent="0.2">
      <c r="A11" s="31" t="s">
        <v>8</v>
      </c>
      <c r="B11" s="21" t="str">
        <f>กรอกข้อมูล!D11</f>
        <v>-</v>
      </c>
      <c r="C11" s="20"/>
      <c r="D11" s="22" t="s">
        <v>71</v>
      </c>
      <c r="E11" s="23">
        <f>AVERAGE(B27:B29,B31:B33,B35)</f>
        <v>0</v>
      </c>
      <c r="F11" s="23">
        <f>AVERAGE(B36:B38,B40)</f>
        <v>0</v>
      </c>
      <c r="G11" s="23">
        <f>B23</f>
        <v>0</v>
      </c>
      <c r="H11" s="23" t="str">
        <f>B8</f>
        <v>0</v>
      </c>
      <c r="I11" s="2" t="str">
        <f t="shared" si="0"/>
        <v>-</v>
      </c>
    </row>
    <row r="12" spans="1:9" x14ac:dyDescent="0.2">
      <c r="A12" s="24" t="s">
        <v>9</v>
      </c>
      <c r="B12" s="21" t="str">
        <f>กรอกข้อมูล!D12</f>
        <v>-</v>
      </c>
      <c r="C12" s="20"/>
      <c r="D12" s="25"/>
      <c r="E12" s="29" t="str">
        <f>IF(E11&lt;2.01,"ระดับคุณภาพน้อย",IF(E11&lt;3.01,"ระดับคุณภาพปานกลาง",IF(E11&lt;4.01,"ระดับคุณภาพดี",IF(E11&lt;=5,"ระดับคุณภาพดีมาก","-"))))</f>
        <v>ระดับคุณภาพน้อย</v>
      </c>
      <c r="F12" s="29" t="str">
        <f>IF(F11&lt;2.01,"ระดับคุณภาพน้อย",IF(F11&lt;3.01,"ระดับคุณภาพปานกลาง",IF(F11&lt;4.01,"ระดับคุณภาพดี",IF(F11&lt;=5,"ระดับคุณภาพดีมาก","-"))))</f>
        <v>ระดับคุณภาพน้อย</v>
      </c>
      <c r="G12" s="29" t="str">
        <f>IF(G11&lt;2.01,"ระดับคุณภาพน้อย",IF(G11&lt;3.01,"ระดับคุณภาพปานกลาง",IF(G11&lt;4.01,"ระดับคุณภาพดี",IF(G11&lt;=5,"ระดับคุณภาพดีมาก","-"))))</f>
        <v>ระดับคุณภาพน้อย</v>
      </c>
      <c r="H12" s="29" t="str">
        <f>IF(H11&lt;2.01,"ระดับคุณภาพน้อย",IF(H11&lt;3.01,"ระดับคุณภาพปานกลาง",IF(H11&lt;4.01,"ระดับคุณภาพดี",IF(H11&lt;=5,"ระดับคุณภาพดีมาก","-"))))</f>
        <v>-</v>
      </c>
      <c r="I12" s="25"/>
    </row>
    <row r="13" spans="1:9" x14ac:dyDescent="0.2">
      <c r="A13" s="24" t="s">
        <v>10</v>
      </c>
      <c r="B13" s="21" t="str">
        <f>กรอกข้อมูล!D13</f>
        <v>-</v>
      </c>
      <c r="C13" s="20"/>
    </row>
    <row r="14" spans="1:9" x14ac:dyDescent="0.2">
      <c r="A14" s="24" t="s">
        <v>11</v>
      </c>
      <c r="B14" s="21" t="str">
        <f>กรอกข้อมูล!D14</f>
        <v>-</v>
      </c>
      <c r="C14" s="20"/>
      <c r="E14" s="25"/>
    </row>
    <row r="15" spans="1:9" x14ac:dyDescent="0.2">
      <c r="A15" s="24" t="s">
        <v>12</v>
      </c>
      <c r="B15" s="21" t="str">
        <f>กรอกข้อมูล!D15</f>
        <v>-</v>
      </c>
      <c r="C15" s="20"/>
      <c r="E15" s="26"/>
    </row>
    <row r="16" spans="1:9" x14ac:dyDescent="0.2">
      <c r="A16" s="24" t="s">
        <v>13</v>
      </c>
      <c r="B16" s="21" t="str">
        <f>กรอกข้อมูล!D16</f>
        <v>/</v>
      </c>
      <c r="C16" s="20"/>
      <c r="E16" s="25"/>
    </row>
    <row r="17" spans="1:5" x14ac:dyDescent="0.2">
      <c r="A17" s="24" t="s">
        <v>14</v>
      </c>
      <c r="B17" s="21" t="str">
        <f>กรอกข้อมูล!D17</f>
        <v>-</v>
      </c>
      <c r="C17" s="20"/>
      <c r="E17" s="25"/>
    </row>
    <row r="18" spans="1:5" x14ac:dyDescent="0.2">
      <c r="A18" s="24" t="s">
        <v>15</v>
      </c>
      <c r="B18" s="21" t="str">
        <f>กรอกข้อมูล!D18</f>
        <v>-</v>
      </c>
      <c r="C18" s="20"/>
    </row>
    <row r="19" spans="1:5" x14ac:dyDescent="0.2">
      <c r="A19" s="24" t="s">
        <v>16</v>
      </c>
      <c r="B19" s="21" t="str">
        <f>กรอกข้อมูล!D19</f>
        <v>-</v>
      </c>
      <c r="C19" s="20"/>
    </row>
    <row r="20" spans="1:5" ht="25.5" x14ac:dyDescent="0.2">
      <c r="A20" s="24" t="s">
        <v>17</v>
      </c>
      <c r="B20" s="21" t="str">
        <f>กรอกข้อมูล!D20</f>
        <v>-</v>
      </c>
      <c r="C20" s="20"/>
    </row>
    <row r="21" spans="1:5" x14ac:dyDescent="0.2">
      <c r="A21" s="24" t="s">
        <v>18</v>
      </c>
      <c r="B21" s="21" t="str">
        <f>กรอกข้อมูล!D21</f>
        <v>-</v>
      </c>
      <c r="C21" s="20"/>
    </row>
    <row r="22" spans="1:5" ht="25.5" x14ac:dyDescent="0.2">
      <c r="A22" s="24" t="s">
        <v>19</v>
      </c>
      <c r="B22" s="21" t="str">
        <f>กรอกข้อมูล!D22</f>
        <v>-</v>
      </c>
      <c r="C22" s="20"/>
    </row>
    <row r="23" spans="1:5" x14ac:dyDescent="0.2">
      <c r="A23" s="27" t="s">
        <v>21</v>
      </c>
      <c r="B23" s="2">
        <f>กรอกข้อมูล!D23</f>
        <v>0</v>
      </c>
      <c r="C23" s="34" t="str">
        <f>IF(B23&lt;2.01,"ระดับคุณภาพน้อย",IF(B23&lt;3.01,"ระดับคุณภาพปานกลาง",IF(B23&lt;4.01,"ระดับคุณภาพดี",IF(B23&lt;=5,"ระดับคุณภาพดีมาก","-"))))</f>
        <v>ระดับคุณภาพน้อย</v>
      </c>
    </row>
    <row r="24" spans="1:5" x14ac:dyDescent="0.2">
      <c r="A24" s="24" t="s">
        <v>22</v>
      </c>
      <c r="B24" s="28">
        <f>กรอกข้อมูล!D24</f>
        <v>0</v>
      </c>
      <c r="C24" s="20"/>
    </row>
    <row r="25" spans="1:5" x14ac:dyDescent="0.2">
      <c r="A25" s="24" t="s">
        <v>23</v>
      </c>
      <c r="B25" s="28">
        <f>กรอกข้อมูล!D25</f>
        <v>0</v>
      </c>
      <c r="C25" s="28"/>
    </row>
    <row r="26" spans="1:5" x14ac:dyDescent="0.2">
      <c r="A26" s="27" t="s">
        <v>28</v>
      </c>
      <c r="B26" s="2" t="e">
        <f>กรอกข้อมูล!D29</f>
        <v>#DIV/0!</v>
      </c>
      <c r="C26" s="34" t="e">
        <f>IF(B26&lt;2.01,"ระดับคุณภาพน้อย",IF(B26&lt;3.01,"ระดับคุณภาพปานกลาง",IF(B26&lt;4.01,"ระดับคุณภาพดี",IF(B26&lt;=5,"ระดับคุณภาพดีมาก","-"))))</f>
        <v>#DIV/0!</v>
      </c>
    </row>
    <row r="27" spans="1:5" x14ac:dyDescent="0.2">
      <c r="A27" s="4" t="s">
        <v>29</v>
      </c>
      <c r="B27" s="28">
        <f>กรอกข้อมูล!D30</f>
        <v>0</v>
      </c>
      <c r="C27" s="28"/>
    </row>
    <row r="28" spans="1:5" x14ac:dyDescent="0.2">
      <c r="A28" s="4" t="s">
        <v>30</v>
      </c>
      <c r="B28" s="28">
        <f>กรอกข้อมูล!D31</f>
        <v>0</v>
      </c>
      <c r="C28" s="28"/>
    </row>
    <row r="29" spans="1:5" x14ac:dyDescent="0.2">
      <c r="A29" s="4" t="s">
        <v>31</v>
      </c>
      <c r="B29" s="28">
        <f>กรอกข้อมูล!D32</f>
        <v>0</v>
      </c>
      <c r="C29" s="28"/>
    </row>
    <row r="30" spans="1:5" x14ac:dyDescent="0.2">
      <c r="A30" s="27" t="s">
        <v>32</v>
      </c>
      <c r="B30" s="2">
        <f>กรอกข้อมูล!D33</f>
        <v>0</v>
      </c>
      <c r="C30" s="34" t="str">
        <f>IF(B30&lt;2.01,"ระดับคุณภาพน้อย",IF(B30&lt;3.01,"ระดับคุณภาพปานกลาง",IF(B30&lt;4.01,"ระดับคุณภาพดี",IF(B30&lt;=5,"ระดับคุณภาพดีมาก","-"))))</f>
        <v>ระดับคุณภาพน้อย</v>
      </c>
    </row>
    <row r="31" spans="1:5" x14ac:dyDescent="0.2">
      <c r="A31" s="4" t="s">
        <v>33</v>
      </c>
      <c r="B31" s="28">
        <f>กรอกข้อมูล!D34</f>
        <v>0</v>
      </c>
      <c r="C31" s="28"/>
    </row>
    <row r="32" spans="1:5" x14ac:dyDescent="0.2">
      <c r="A32" s="4" t="s">
        <v>34</v>
      </c>
      <c r="B32" s="28">
        <f>กรอกข้อมูล!D35</f>
        <v>0</v>
      </c>
      <c r="C32" s="28"/>
    </row>
    <row r="33" spans="1:3" x14ac:dyDescent="0.2">
      <c r="A33" s="4" t="s">
        <v>35</v>
      </c>
      <c r="B33" s="28">
        <f>กรอกข้อมูล!D44</f>
        <v>0</v>
      </c>
      <c r="C33" s="28"/>
    </row>
    <row r="34" spans="1:3" x14ac:dyDescent="0.2">
      <c r="A34" s="27" t="s">
        <v>38</v>
      </c>
      <c r="B34" s="2">
        <f>กรอกข้อมูล!D45</f>
        <v>0</v>
      </c>
      <c r="C34" s="34" t="str">
        <f>IF(B34&lt;2.01,"ระดับคุณภาพน้อย",IF(B34&lt;3.01,"ระดับคุณภาพปานกลาง",IF(B34&lt;4.01,"ระดับคุณภาพดี",IF(B34&lt;=5,"ระดับคุณภาพดีมาก","-"))))</f>
        <v>ระดับคุณภาพน้อย</v>
      </c>
    </row>
    <row r="35" spans="1:3" x14ac:dyDescent="0.2">
      <c r="A35" s="24" t="s">
        <v>39</v>
      </c>
      <c r="B35" s="28">
        <f>กรอกข้อมูล!D46</f>
        <v>0</v>
      </c>
      <c r="C35" s="28"/>
    </row>
    <row r="36" spans="1:3" x14ac:dyDescent="0.2">
      <c r="A36" s="24" t="s">
        <v>40</v>
      </c>
      <c r="B36" s="28">
        <f>กรอกข้อมูล!D47</f>
        <v>0</v>
      </c>
      <c r="C36" s="28"/>
    </row>
    <row r="37" spans="1:3" x14ac:dyDescent="0.2">
      <c r="A37" s="24" t="s">
        <v>41</v>
      </c>
      <c r="B37" s="28">
        <f>กรอกข้อมูล!D48</f>
        <v>0</v>
      </c>
      <c r="C37" s="28"/>
    </row>
    <row r="38" spans="1:3" x14ac:dyDescent="0.2">
      <c r="A38" s="24" t="s">
        <v>42</v>
      </c>
      <c r="B38" s="28">
        <f>กรอกข้อมูล!D49</f>
        <v>0</v>
      </c>
      <c r="C38" s="28"/>
    </row>
    <row r="39" spans="1:3" x14ac:dyDescent="0.2">
      <c r="A39" s="27" t="s">
        <v>43</v>
      </c>
      <c r="B39" s="2">
        <f>กรอกข้อมูล!D50</f>
        <v>0</v>
      </c>
      <c r="C39" s="34" t="str">
        <f>IF(B39&lt;2.01,"ระดับคุณภาพน้อย",IF(B39&lt;3.01,"ระดับคุณภาพปานกลาง",IF(B39&lt;4.01,"ระดับคุณภาพดี",IF(B39&lt;=5,"ระดับคุณภาพดีมาก","-"))))</f>
        <v>ระดับคุณภาพน้อย</v>
      </c>
    </row>
    <row r="40" spans="1:3" x14ac:dyDescent="0.2">
      <c r="A40" s="4" t="s">
        <v>44</v>
      </c>
      <c r="B40" s="28">
        <f>กรอกข้อมูล!D51</f>
        <v>0</v>
      </c>
      <c r="C40" s="28"/>
    </row>
  </sheetData>
  <sheetProtection password="CB21" sheet="1" objects="1" scenarios="1"/>
  <mergeCells count="4">
    <mergeCell ref="D3:D4"/>
    <mergeCell ref="E3:H3"/>
    <mergeCell ref="I3:I4"/>
    <mergeCell ref="E5:H5"/>
  </mergeCells>
  <pageMargins left="0.19" right="0.26" top="0.32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กรอกข้อมูล</vt:lpstr>
      <vt:lpstr>รายงานผล</vt:lpstr>
      <vt:lpstr>กรอกข้อมูล!Print_Titles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ocs</dc:creator>
  <cp:lastModifiedBy>ocs</cp:lastModifiedBy>
  <cp:lastPrinted>2015-07-28T23:36:25Z</cp:lastPrinted>
  <dcterms:created xsi:type="dcterms:W3CDTF">2015-07-16T07:35:14Z</dcterms:created>
  <dcterms:modified xsi:type="dcterms:W3CDTF">2015-07-28T23:37:00Z</dcterms:modified>
</cp:coreProperties>
</file>